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растениеводство" sheetId="1" r:id="rId1"/>
  </sheets>
  <definedNames>
    <definedName name="_xlnm.Print_Area" localSheetId="0">'растениеводство'!$B$1:$U$66</definedName>
  </definedNames>
  <calcPr fullCalcOnLoad="1"/>
</workbook>
</file>

<file path=xl/sharedStrings.xml><?xml version="1.0" encoding="utf-8"?>
<sst xmlns="http://schemas.openxmlformats.org/spreadsheetml/2006/main" count="118" uniqueCount="69">
  <si>
    <t>ООО "Ихлас"</t>
  </si>
  <si>
    <t>Колхоз имени Ильича</t>
  </si>
  <si>
    <t>Колхоз "Искра"</t>
  </si>
  <si>
    <t>Колхоз "Красный фронтовик"</t>
  </si>
  <si>
    <t>Колхоз "Красный партизан"</t>
  </si>
  <si>
    <t>СХПК имени Калинина</t>
  </si>
  <si>
    <t>СПК "Патман"</t>
  </si>
  <si>
    <t>Колхоз имени Кирова</t>
  </si>
  <si>
    <t>Колхоз "Заря"</t>
  </si>
  <si>
    <t>ОАО "Рассвет"</t>
  </si>
  <si>
    <t>ООО "Исеево поле"</t>
  </si>
  <si>
    <t>ООО "Агрофирма Путиловка"</t>
  </si>
  <si>
    <t>ООО "АПК"</t>
  </si>
  <si>
    <t>пшеница</t>
  </si>
  <si>
    <t>рожь</t>
  </si>
  <si>
    <t>тритикале</t>
  </si>
  <si>
    <t>ячмень</t>
  </si>
  <si>
    <t>овес</t>
  </si>
  <si>
    <t>горох</t>
  </si>
  <si>
    <t>бобы</t>
  </si>
  <si>
    <t>вика с овсом</t>
  </si>
  <si>
    <t>картофель</t>
  </si>
  <si>
    <t>капуста</t>
  </si>
  <si>
    <t>свекла столовая</t>
  </si>
  <si>
    <t>силосные (вкл. кукурузу на з.к.)</t>
  </si>
  <si>
    <t>из них кукуруза на силос и з.к.</t>
  </si>
  <si>
    <t>кормовые корнеплоды</t>
  </si>
  <si>
    <t>на з.м.</t>
  </si>
  <si>
    <t>на семена</t>
  </si>
  <si>
    <t>из общей массы одн. трав озим. на з.к.</t>
  </si>
  <si>
    <t>мног. травы беспокр. - всего</t>
  </si>
  <si>
    <t>на сено</t>
  </si>
  <si>
    <t>мног. травы посева прош. лет - всего</t>
  </si>
  <si>
    <t>Всего посевов</t>
  </si>
  <si>
    <t>в т.ч. яровые культуры</t>
  </si>
  <si>
    <t>Итого по району</t>
  </si>
  <si>
    <t>в т.ч.</t>
  </si>
  <si>
    <t>овощи</t>
  </si>
  <si>
    <t>морковь</t>
  </si>
  <si>
    <t>в т.ч. овощи</t>
  </si>
  <si>
    <t>однолетние травы, включая озимые на зеленый корм</t>
  </si>
  <si>
    <t>кормовые на з.м.</t>
  </si>
  <si>
    <t>в .ч.</t>
  </si>
  <si>
    <t>Озимые зерновые культуры, га</t>
  </si>
  <si>
    <t>Яровые зерновые колосовые культуры, га</t>
  </si>
  <si>
    <t>Зернобобовые культуры, га</t>
  </si>
  <si>
    <t>Всего зерновых культур, га</t>
  </si>
  <si>
    <t>Овощи и картофель, га</t>
  </si>
  <si>
    <t>Кормовые культуры, га</t>
  </si>
  <si>
    <t>ООО "Агрофирма "Трудовик"</t>
  </si>
  <si>
    <t>чистые и сидеральные пары, вкл. черный пар</t>
  </si>
  <si>
    <t>сено, тонн</t>
  </si>
  <si>
    <t>силос, тонн</t>
  </si>
  <si>
    <t>сенаж, тонн</t>
  </si>
  <si>
    <t>солома, тонн</t>
  </si>
  <si>
    <t>Валовое пр-во з.м. всех видов, тонн</t>
  </si>
  <si>
    <t>сено</t>
  </si>
  <si>
    <t>сенаж</t>
  </si>
  <si>
    <t>солома</t>
  </si>
  <si>
    <t>силос</t>
  </si>
  <si>
    <t>зел. масса</t>
  </si>
  <si>
    <t>концентраты</t>
  </si>
  <si>
    <t>Потребность в кормах, тонн</t>
  </si>
  <si>
    <t>Посев оз. к-р на зел. корм, га</t>
  </si>
  <si>
    <t>Посев озимых культур на зерно - всего, га под урожай 2012 года</t>
  </si>
  <si>
    <t>Производственный план по растениеводству на 2012 год</t>
  </si>
  <si>
    <t>ООО "Красный фронтовик"</t>
  </si>
  <si>
    <t>Колхоз "Дружба"</t>
  </si>
  <si>
    <t>Колхоз им. Ленина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</si>
</sst>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68" sqref="I68"/>
    </sheetView>
  </sheetViews>
  <sheetFormatPr defaultColWidth="9.00390625" defaultRowHeight="12.75"/>
  <cols>
    <col min="1" max="1" width="5.75390625" style="2" hidden="1" customWidth="1"/>
    <col min="2" max="2" width="27.125" style="2" customWidth="1"/>
    <col min="3" max="3" width="9.875" style="2" customWidth="1"/>
    <col min="4" max="4" width="9.125" style="2" customWidth="1"/>
    <col min="5" max="5" width="7.75390625" style="2" customWidth="1"/>
    <col min="6" max="10" width="9.125" style="2" customWidth="1"/>
    <col min="11" max="11" width="11.375" style="2" customWidth="1"/>
    <col min="12" max="17" width="9.125" style="2" customWidth="1"/>
    <col min="18" max="18" width="13.00390625" style="2" customWidth="1"/>
    <col min="19" max="22" width="9.125" style="2" customWidth="1"/>
    <col min="23" max="24" width="11.75390625" style="2" customWidth="1"/>
    <col min="25" max="31" width="9.125" style="2" customWidth="1"/>
    <col min="32" max="33" width="9.875" style="2" customWidth="1"/>
    <col min="34" max="51" width="9.125" style="2" customWidth="1"/>
    <col min="52" max="52" width="8.125" style="2" customWidth="1"/>
    <col min="53" max="54" width="9.125" style="2" customWidth="1"/>
    <col min="55" max="55" width="7.875" style="2" customWidth="1"/>
    <col min="56" max="16384" width="9.125" style="2" customWidth="1"/>
  </cols>
  <sheetData>
    <row r="1" spans="2:3" ht="12.75">
      <c r="B1" s="8" t="s">
        <v>65</v>
      </c>
      <c r="C1" s="8"/>
    </row>
    <row r="3" spans="2:15" s="7" customFormat="1" ht="58.5" customHeight="1">
      <c r="B3" s="25"/>
      <c r="C3" s="25" t="s">
        <v>43</v>
      </c>
      <c r="D3" s="25" t="s">
        <v>36</v>
      </c>
      <c r="E3" s="25"/>
      <c r="F3" s="25"/>
      <c r="G3" s="25" t="s">
        <v>44</v>
      </c>
      <c r="H3" s="25" t="s">
        <v>36</v>
      </c>
      <c r="I3" s="25"/>
      <c r="J3" s="25"/>
      <c r="K3" s="25" t="s">
        <v>45</v>
      </c>
      <c r="L3" s="26" t="s">
        <v>36</v>
      </c>
      <c r="M3" s="27"/>
      <c r="N3" s="28"/>
      <c r="O3" s="25" t="s">
        <v>46</v>
      </c>
    </row>
    <row r="4" spans="2:15" s="7" customFormat="1" ht="27" customHeight="1">
      <c r="B4" s="25"/>
      <c r="C4" s="25"/>
      <c r="D4" s="6" t="s">
        <v>13</v>
      </c>
      <c r="E4" s="6" t="s">
        <v>14</v>
      </c>
      <c r="F4" s="6" t="s">
        <v>15</v>
      </c>
      <c r="G4" s="25"/>
      <c r="H4" s="6" t="s">
        <v>13</v>
      </c>
      <c r="I4" s="6" t="s">
        <v>16</v>
      </c>
      <c r="J4" s="6" t="s">
        <v>17</v>
      </c>
      <c r="K4" s="25"/>
      <c r="L4" s="6" t="s">
        <v>18</v>
      </c>
      <c r="M4" s="6" t="s">
        <v>19</v>
      </c>
      <c r="N4" s="6" t="s">
        <v>20</v>
      </c>
      <c r="O4" s="25"/>
    </row>
    <row r="5" spans="2:15" s="7" customFormat="1" ht="27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12.75">
      <c r="B6" s="1" t="s">
        <v>35</v>
      </c>
      <c r="C6" s="3">
        <f aca="true" t="shared" si="0" ref="C6:O6">SUM(C7:C22)</f>
        <v>2131</v>
      </c>
      <c r="D6" s="3">
        <f t="shared" si="0"/>
        <v>2000</v>
      </c>
      <c r="E6" s="3">
        <f t="shared" si="0"/>
        <v>131</v>
      </c>
      <c r="F6" s="3">
        <f t="shared" si="0"/>
        <v>0</v>
      </c>
      <c r="G6" s="3">
        <f t="shared" si="0"/>
        <v>5959</v>
      </c>
      <c r="H6" s="3">
        <f t="shared" si="0"/>
        <v>1948</v>
      </c>
      <c r="I6" s="3">
        <f t="shared" si="0"/>
        <v>2355</v>
      </c>
      <c r="J6" s="3">
        <f t="shared" si="0"/>
        <v>1656</v>
      </c>
      <c r="K6" s="3">
        <f t="shared" si="0"/>
        <v>220</v>
      </c>
      <c r="L6" s="3">
        <f t="shared" si="0"/>
        <v>60</v>
      </c>
      <c r="M6" s="3">
        <f t="shared" si="0"/>
        <v>70</v>
      </c>
      <c r="N6" s="3">
        <f t="shared" si="0"/>
        <v>90</v>
      </c>
      <c r="O6" s="3">
        <f t="shared" si="0"/>
        <v>8310</v>
      </c>
    </row>
    <row r="7" spans="1:15" ht="12.75">
      <c r="A7" s="2">
        <v>1</v>
      </c>
      <c r="B7" s="1" t="s">
        <v>0</v>
      </c>
      <c r="C7" s="3">
        <f aca="true" t="shared" si="1" ref="C7:C22">D7+E7+F7</f>
        <v>30</v>
      </c>
      <c r="D7" s="1">
        <v>30</v>
      </c>
      <c r="E7" s="1"/>
      <c r="F7" s="1"/>
      <c r="G7" s="3">
        <f aca="true" t="shared" si="2" ref="G7:G22">H7+I7+J7</f>
        <v>150</v>
      </c>
      <c r="H7" s="1">
        <v>50</v>
      </c>
      <c r="I7" s="1"/>
      <c r="J7" s="1">
        <v>100</v>
      </c>
      <c r="K7" s="3">
        <f aca="true" t="shared" si="3" ref="K7:K22">L7+M7+N7</f>
        <v>0</v>
      </c>
      <c r="L7" s="1"/>
      <c r="M7" s="1"/>
      <c r="N7" s="1"/>
      <c r="O7" s="3">
        <f aca="true" t="shared" si="4" ref="O7:O22">C7+G7+K7</f>
        <v>180</v>
      </c>
    </row>
    <row r="8" spans="1:15" ht="12.75">
      <c r="A8" s="2">
        <v>2</v>
      </c>
      <c r="B8" s="1" t="s">
        <v>1</v>
      </c>
      <c r="C8" s="3">
        <f t="shared" si="1"/>
        <v>255</v>
      </c>
      <c r="D8" s="1">
        <v>205</v>
      </c>
      <c r="E8" s="1">
        <v>50</v>
      </c>
      <c r="F8" s="1"/>
      <c r="G8" s="3">
        <f t="shared" si="2"/>
        <v>650</v>
      </c>
      <c r="H8" s="1">
        <v>200</v>
      </c>
      <c r="I8" s="1">
        <v>280</v>
      </c>
      <c r="J8" s="1">
        <f>120+50</f>
        <v>170</v>
      </c>
      <c r="K8" s="3">
        <f t="shared" si="3"/>
        <v>0</v>
      </c>
      <c r="L8" s="1"/>
      <c r="M8" s="1"/>
      <c r="N8" s="1"/>
      <c r="O8" s="3">
        <f t="shared" si="4"/>
        <v>905</v>
      </c>
    </row>
    <row r="9" spans="1:15" ht="12.75">
      <c r="A9" s="2">
        <v>3</v>
      </c>
      <c r="B9" s="15" t="s">
        <v>2</v>
      </c>
      <c r="C9" s="3">
        <f t="shared" si="1"/>
        <v>160</v>
      </c>
      <c r="D9" s="1">
        <v>160</v>
      </c>
      <c r="E9" s="1"/>
      <c r="F9" s="1"/>
      <c r="G9" s="3">
        <f t="shared" si="2"/>
        <v>350</v>
      </c>
      <c r="H9" s="1">
        <v>120</v>
      </c>
      <c r="I9" s="1">
        <v>200</v>
      </c>
      <c r="J9" s="1">
        <v>30</v>
      </c>
      <c r="K9" s="3">
        <v>0</v>
      </c>
      <c r="L9" s="1"/>
      <c r="M9" s="1"/>
      <c r="N9" s="1"/>
      <c r="O9" s="3">
        <f t="shared" si="4"/>
        <v>510</v>
      </c>
    </row>
    <row r="10" spans="1:15" s="16" customFormat="1" ht="12" customHeight="1">
      <c r="A10" s="16">
        <v>4</v>
      </c>
      <c r="B10" s="15" t="s">
        <v>3</v>
      </c>
      <c r="C10" s="17">
        <f t="shared" si="1"/>
        <v>160</v>
      </c>
      <c r="D10" s="15">
        <v>160</v>
      </c>
      <c r="E10" s="15"/>
      <c r="F10" s="15"/>
      <c r="G10" s="17">
        <f t="shared" si="2"/>
        <v>560</v>
      </c>
      <c r="H10" s="15">
        <v>249</v>
      </c>
      <c r="I10" s="15">
        <v>159</v>
      </c>
      <c r="J10" s="15">
        <f>66+86</f>
        <v>152</v>
      </c>
      <c r="K10" s="17">
        <f t="shared" si="3"/>
        <v>30</v>
      </c>
      <c r="L10" s="15">
        <v>30</v>
      </c>
      <c r="M10" s="15"/>
      <c r="N10" s="15"/>
      <c r="O10" s="17">
        <f t="shared" si="4"/>
        <v>750</v>
      </c>
    </row>
    <row r="11" spans="1:15" ht="12" customHeight="1">
      <c r="A11" s="2">
        <v>5</v>
      </c>
      <c r="B11" s="1" t="s">
        <v>66</v>
      </c>
      <c r="C11" s="3"/>
      <c r="D11" s="1"/>
      <c r="E11" s="1"/>
      <c r="F11" s="1"/>
      <c r="G11" s="3"/>
      <c r="H11" s="1"/>
      <c r="I11" s="1"/>
      <c r="J11" s="1"/>
      <c r="K11" s="3"/>
      <c r="L11" s="1"/>
      <c r="M11" s="1"/>
      <c r="N11" s="1"/>
      <c r="O11" s="3"/>
    </row>
    <row r="12" spans="1:15" ht="12.75">
      <c r="A12" s="2">
        <v>6</v>
      </c>
      <c r="B12" s="1" t="s">
        <v>4</v>
      </c>
      <c r="C12" s="3">
        <f t="shared" si="1"/>
        <v>246</v>
      </c>
      <c r="D12" s="1">
        <v>165</v>
      </c>
      <c r="E12" s="1">
        <v>81</v>
      </c>
      <c r="F12" s="1"/>
      <c r="G12" s="3">
        <f t="shared" si="2"/>
        <v>845</v>
      </c>
      <c r="H12" s="1">
        <v>180</v>
      </c>
      <c r="I12" s="1">
        <f>266+100</f>
        <v>366</v>
      </c>
      <c r="J12" s="1">
        <f>238+61</f>
        <v>299</v>
      </c>
      <c r="K12" s="3">
        <f t="shared" si="3"/>
        <v>20</v>
      </c>
      <c r="L12" s="1"/>
      <c r="M12" s="1">
        <v>20</v>
      </c>
      <c r="N12" s="1"/>
      <c r="O12" s="3">
        <f t="shared" si="4"/>
        <v>1111</v>
      </c>
    </row>
    <row r="13" spans="1:15" ht="12.75">
      <c r="A13" s="2">
        <v>7</v>
      </c>
      <c r="B13" s="1" t="s">
        <v>5</v>
      </c>
      <c r="C13" s="3">
        <f t="shared" si="1"/>
        <v>50</v>
      </c>
      <c r="D13" s="1">
        <v>50</v>
      </c>
      <c r="E13" s="1"/>
      <c r="F13" s="1"/>
      <c r="G13" s="3">
        <f t="shared" si="2"/>
        <v>740</v>
      </c>
      <c r="H13" s="1">
        <v>240</v>
      </c>
      <c r="I13" s="1">
        <v>380</v>
      </c>
      <c r="J13" s="1">
        <f>100+20</f>
        <v>120</v>
      </c>
      <c r="K13" s="3">
        <f t="shared" si="3"/>
        <v>40</v>
      </c>
      <c r="L13" s="1">
        <v>20</v>
      </c>
      <c r="M13" s="1"/>
      <c r="N13" s="1">
        <v>20</v>
      </c>
      <c r="O13" s="3">
        <f t="shared" si="4"/>
        <v>830</v>
      </c>
    </row>
    <row r="14" spans="1:15" ht="12.75">
      <c r="A14" s="2">
        <v>8</v>
      </c>
      <c r="B14" s="1" t="s">
        <v>68</v>
      </c>
      <c r="C14" s="3"/>
      <c r="D14" s="1"/>
      <c r="E14" s="1"/>
      <c r="F14" s="1"/>
      <c r="G14" s="3"/>
      <c r="H14" s="1"/>
      <c r="I14" s="1"/>
      <c r="J14" s="1"/>
      <c r="K14" s="3"/>
      <c r="L14" s="1"/>
      <c r="M14" s="1"/>
      <c r="N14" s="1"/>
      <c r="O14" s="3"/>
    </row>
    <row r="15" spans="1:15" ht="12.75">
      <c r="A15" s="2">
        <v>9</v>
      </c>
      <c r="B15" s="1" t="s">
        <v>6</v>
      </c>
      <c r="C15" s="3">
        <f t="shared" si="1"/>
        <v>160</v>
      </c>
      <c r="D15" s="1">
        <v>160</v>
      </c>
      <c r="E15" s="1"/>
      <c r="F15" s="1"/>
      <c r="G15" s="3">
        <f t="shared" si="2"/>
        <v>355</v>
      </c>
      <c r="H15" s="1">
        <v>130</v>
      </c>
      <c r="I15" s="1">
        <v>105</v>
      </c>
      <c r="J15" s="1">
        <v>120</v>
      </c>
      <c r="K15" s="3">
        <f t="shared" si="3"/>
        <v>0</v>
      </c>
      <c r="L15" s="1"/>
      <c r="M15" s="1"/>
      <c r="N15" s="1"/>
      <c r="O15" s="3">
        <f t="shared" si="4"/>
        <v>515</v>
      </c>
    </row>
    <row r="16" spans="1:15" ht="12.75">
      <c r="A16" s="2">
        <v>10</v>
      </c>
      <c r="B16" s="1" t="s">
        <v>49</v>
      </c>
      <c r="C16" s="3">
        <f t="shared" si="1"/>
        <v>140</v>
      </c>
      <c r="D16" s="1">
        <v>140</v>
      </c>
      <c r="E16" s="1"/>
      <c r="F16" s="1"/>
      <c r="G16" s="3">
        <f t="shared" si="2"/>
        <v>399</v>
      </c>
      <c r="H16" s="1">
        <v>279</v>
      </c>
      <c r="I16" s="1">
        <v>100</v>
      </c>
      <c r="J16" s="1">
        <v>20</v>
      </c>
      <c r="K16" s="3">
        <f t="shared" si="3"/>
        <v>0</v>
      </c>
      <c r="L16" s="1"/>
      <c r="M16" s="1"/>
      <c r="N16" s="1"/>
      <c r="O16" s="3">
        <f t="shared" si="4"/>
        <v>539</v>
      </c>
    </row>
    <row r="17" spans="1:15" ht="12.75">
      <c r="A17" s="2">
        <v>11</v>
      </c>
      <c r="B17" s="15" t="s">
        <v>7</v>
      </c>
      <c r="C17" s="3">
        <f t="shared" si="1"/>
        <v>160</v>
      </c>
      <c r="D17" s="1">
        <v>160</v>
      </c>
      <c r="E17" s="1"/>
      <c r="F17" s="1"/>
      <c r="G17" s="3">
        <f t="shared" si="2"/>
        <v>270</v>
      </c>
      <c r="H17" s="1">
        <v>70</v>
      </c>
      <c r="I17" s="1">
        <v>20</v>
      </c>
      <c r="J17" s="1">
        <v>180</v>
      </c>
      <c r="K17" s="3">
        <f t="shared" si="3"/>
        <v>0</v>
      </c>
      <c r="L17" s="1"/>
      <c r="M17" s="1"/>
      <c r="N17" s="1"/>
      <c r="O17" s="3">
        <f t="shared" si="4"/>
        <v>430</v>
      </c>
    </row>
    <row r="18" spans="1:15" ht="12.75">
      <c r="A18" s="2">
        <v>12</v>
      </c>
      <c r="B18" s="1" t="s">
        <v>8</v>
      </c>
      <c r="C18" s="3">
        <f t="shared" si="1"/>
        <v>30</v>
      </c>
      <c r="D18" s="1">
        <v>30</v>
      </c>
      <c r="E18" s="1"/>
      <c r="F18" s="1"/>
      <c r="G18" s="3">
        <f t="shared" si="2"/>
        <v>270</v>
      </c>
      <c r="H18" s="1">
        <v>60</v>
      </c>
      <c r="I18" s="1">
        <v>35</v>
      </c>
      <c r="J18" s="1">
        <f>80+95</f>
        <v>175</v>
      </c>
      <c r="K18" s="3">
        <f t="shared" si="3"/>
        <v>30</v>
      </c>
      <c r="L18" s="1"/>
      <c r="M18" s="1"/>
      <c r="N18" s="1">
        <v>30</v>
      </c>
      <c r="O18" s="3">
        <f t="shared" si="4"/>
        <v>330</v>
      </c>
    </row>
    <row r="19" spans="1:15" ht="12.75">
      <c r="A19" s="2">
        <v>13</v>
      </c>
      <c r="B19" s="1" t="s">
        <v>9</v>
      </c>
      <c r="C19" s="3">
        <f t="shared" si="1"/>
        <v>450</v>
      </c>
      <c r="D19" s="1">
        <v>450</v>
      </c>
      <c r="E19" s="1"/>
      <c r="F19" s="1"/>
      <c r="G19" s="3">
        <f t="shared" si="2"/>
        <v>700</v>
      </c>
      <c r="H19" s="1">
        <v>220</v>
      </c>
      <c r="I19" s="1">
        <v>300</v>
      </c>
      <c r="J19" s="1">
        <f>80+100</f>
        <v>180</v>
      </c>
      <c r="K19" s="3">
        <f t="shared" si="3"/>
        <v>50</v>
      </c>
      <c r="L19" s="1"/>
      <c r="M19" s="1">
        <v>50</v>
      </c>
      <c r="N19" s="1"/>
      <c r="O19" s="3">
        <f t="shared" si="4"/>
        <v>1200</v>
      </c>
    </row>
    <row r="20" spans="1:15" ht="12.75">
      <c r="A20" s="2">
        <v>14</v>
      </c>
      <c r="B20" s="15" t="s">
        <v>10</v>
      </c>
      <c r="C20" s="3">
        <f t="shared" si="1"/>
        <v>170</v>
      </c>
      <c r="D20" s="1">
        <v>170</v>
      </c>
      <c r="E20" s="1"/>
      <c r="F20" s="1"/>
      <c r="G20" s="3">
        <f t="shared" si="2"/>
        <v>400</v>
      </c>
      <c r="H20" s="1">
        <v>100</v>
      </c>
      <c r="I20" s="1">
        <v>300</v>
      </c>
      <c r="J20" s="1"/>
      <c r="K20" s="3">
        <f t="shared" si="3"/>
        <v>0</v>
      </c>
      <c r="L20" s="1"/>
      <c r="M20" s="1"/>
      <c r="N20" s="1"/>
      <c r="O20" s="3">
        <f t="shared" si="4"/>
        <v>570</v>
      </c>
    </row>
    <row r="21" spans="1:15" ht="12.75" customHeight="1">
      <c r="A21" s="2">
        <v>15</v>
      </c>
      <c r="B21" s="1" t="s">
        <v>11</v>
      </c>
      <c r="C21" s="3">
        <f t="shared" si="1"/>
        <v>120</v>
      </c>
      <c r="D21" s="1">
        <v>120</v>
      </c>
      <c r="E21" s="1"/>
      <c r="F21" s="1"/>
      <c r="G21" s="3">
        <f t="shared" si="2"/>
        <v>270</v>
      </c>
      <c r="H21" s="1">
        <v>50</v>
      </c>
      <c r="I21" s="1">
        <v>110</v>
      </c>
      <c r="J21" s="1">
        <f>50+60</f>
        <v>110</v>
      </c>
      <c r="K21" s="3">
        <f t="shared" si="3"/>
        <v>50</v>
      </c>
      <c r="L21" s="1">
        <v>10</v>
      </c>
      <c r="M21" s="1"/>
      <c r="N21" s="1">
        <v>40</v>
      </c>
      <c r="O21" s="3">
        <f t="shared" si="4"/>
        <v>440</v>
      </c>
    </row>
    <row r="22" spans="1:15" ht="12.75">
      <c r="A22" s="2">
        <v>16</v>
      </c>
      <c r="B22" s="1" t="s">
        <v>12</v>
      </c>
      <c r="C22" s="3">
        <f t="shared" si="1"/>
        <v>0</v>
      </c>
      <c r="D22" s="1"/>
      <c r="E22" s="1"/>
      <c r="F22" s="1"/>
      <c r="G22" s="3">
        <f t="shared" si="2"/>
        <v>0</v>
      </c>
      <c r="H22" s="1"/>
      <c r="I22" s="1"/>
      <c r="J22" s="1"/>
      <c r="K22" s="3">
        <f t="shared" si="3"/>
        <v>0</v>
      </c>
      <c r="L22" s="1"/>
      <c r="M22" s="1"/>
      <c r="N22" s="1"/>
      <c r="O22" s="3">
        <f t="shared" si="4"/>
        <v>0</v>
      </c>
    </row>
    <row r="23" spans="2:15" ht="12.75">
      <c r="B23" s="1" t="s">
        <v>67</v>
      </c>
      <c r="C23" s="3"/>
      <c r="D23" s="1"/>
      <c r="E23" s="1"/>
      <c r="F23" s="1"/>
      <c r="G23" s="3"/>
      <c r="H23" s="1"/>
      <c r="I23" s="1"/>
      <c r="J23" s="1"/>
      <c r="K23" s="3"/>
      <c r="L23" s="1"/>
      <c r="M23" s="1"/>
      <c r="N23" s="1"/>
      <c r="O23" s="3"/>
    </row>
    <row r="25" spans="2:22" ht="12.75">
      <c r="B25" s="25"/>
      <c r="C25" s="25" t="s">
        <v>47</v>
      </c>
      <c r="D25" s="25" t="s">
        <v>36</v>
      </c>
      <c r="E25" s="25"/>
      <c r="F25" s="25" t="s">
        <v>39</v>
      </c>
      <c r="G25" s="25"/>
      <c r="H25" s="25"/>
      <c r="I25" s="25" t="s">
        <v>48</v>
      </c>
      <c r="J25" s="25" t="s">
        <v>41</v>
      </c>
      <c r="K25" s="29" t="s">
        <v>24</v>
      </c>
      <c r="L25" s="29" t="s">
        <v>25</v>
      </c>
      <c r="M25" s="25" t="s">
        <v>26</v>
      </c>
      <c r="N25" s="25" t="s">
        <v>40</v>
      </c>
      <c r="O25" s="25" t="s">
        <v>36</v>
      </c>
      <c r="P25" s="25"/>
      <c r="Q25" s="29" t="s">
        <v>29</v>
      </c>
      <c r="R25" s="10"/>
      <c r="S25" s="10"/>
      <c r="T25" s="10"/>
      <c r="U25" s="10"/>
      <c r="V25" s="10"/>
    </row>
    <row r="26" spans="2:22" ht="57" customHeight="1">
      <c r="B26" s="25"/>
      <c r="C26" s="25"/>
      <c r="D26" s="6" t="s">
        <v>21</v>
      </c>
      <c r="E26" s="6" t="s">
        <v>37</v>
      </c>
      <c r="F26" s="6" t="s">
        <v>22</v>
      </c>
      <c r="G26" s="6" t="s">
        <v>23</v>
      </c>
      <c r="H26" s="6" t="s">
        <v>38</v>
      </c>
      <c r="I26" s="25"/>
      <c r="J26" s="25"/>
      <c r="K26" s="29"/>
      <c r="L26" s="29"/>
      <c r="M26" s="25"/>
      <c r="N26" s="25"/>
      <c r="O26" s="6" t="s">
        <v>31</v>
      </c>
      <c r="P26" s="6" t="s">
        <v>27</v>
      </c>
      <c r="Q26" s="29"/>
      <c r="R26" s="10"/>
      <c r="S26" s="10"/>
      <c r="T26" s="10"/>
      <c r="U26" s="10"/>
      <c r="V26" s="10"/>
    </row>
    <row r="27" spans="2:22" s="9" customFormat="1" ht="12.75">
      <c r="B27" s="1" t="s">
        <v>35</v>
      </c>
      <c r="C27" s="3">
        <f aca="true" t="shared" si="5" ref="C27:H27">SUM(C28:C43)</f>
        <v>196</v>
      </c>
      <c r="D27" s="3">
        <f t="shared" si="5"/>
        <v>193</v>
      </c>
      <c r="E27" s="3">
        <f t="shared" si="5"/>
        <v>3</v>
      </c>
      <c r="F27" s="3">
        <f t="shared" si="5"/>
        <v>2.5</v>
      </c>
      <c r="G27" s="3">
        <f t="shared" si="5"/>
        <v>0.25</v>
      </c>
      <c r="H27" s="3">
        <f t="shared" si="5"/>
        <v>0.25</v>
      </c>
      <c r="I27" s="3">
        <f>SUM(I28:I44)</f>
        <v>7349</v>
      </c>
      <c r="J27" s="3">
        <f aca="true" t="shared" si="6" ref="J27:Q27">SUM(J28:J44)</f>
        <v>3718</v>
      </c>
      <c r="K27" s="3">
        <f t="shared" si="6"/>
        <v>170</v>
      </c>
      <c r="L27" s="3">
        <f t="shared" si="6"/>
        <v>90</v>
      </c>
      <c r="M27" s="3">
        <f t="shared" si="6"/>
        <v>0</v>
      </c>
      <c r="N27" s="3">
        <f>SUM(N28:N44)</f>
        <v>963</v>
      </c>
      <c r="O27" s="3">
        <f t="shared" si="6"/>
        <v>30</v>
      </c>
      <c r="P27" s="3">
        <f t="shared" si="6"/>
        <v>933</v>
      </c>
      <c r="Q27" s="3">
        <f t="shared" si="6"/>
        <v>376</v>
      </c>
      <c r="R27" s="11"/>
      <c r="S27" s="11"/>
      <c r="T27" s="11"/>
      <c r="U27" s="11"/>
      <c r="V27" s="11"/>
    </row>
    <row r="28" spans="1:22" ht="12.75">
      <c r="A28" s="2">
        <v>1</v>
      </c>
      <c r="B28" s="1" t="s">
        <v>0</v>
      </c>
      <c r="C28" s="3">
        <f>D28+E28</f>
        <v>0</v>
      </c>
      <c r="D28" s="4"/>
      <c r="E28" s="5">
        <f>F28+G28+H28</f>
        <v>0</v>
      </c>
      <c r="F28" s="4"/>
      <c r="G28" s="4"/>
      <c r="H28" s="4"/>
      <c r="I28" s="5">
        <f>K28+M28+N28+C49+F49</f>
        <v>3</v>
      </c>
      <c r="J28" s="5">
        <f>K28+P28+E49+H49</f>
        <v>0</v>
      </c>
      <c r="K28" s="4"/>
      <c r="L28" s="1"/>
      <c r="M28" s="1"/>
      <c r="N28" s="5">
        <f>O28+P28</f>
        <v>0</v>
      </c>
      <c r="O28" s="4"/>
      <c r="P28" s="4"/>
      <c r="Q28" s="4"/>
      <c r="R28" s="12"/>
      <c r="S28" s="12"/>
      <c r="T28" s="12"/>
      <c r="U28" s="12"/>
      <c r="V28" s="12"/>
    </row>
    <row r="29" spans="1:22" ht="12.75">
      <c r="A29" s="2">
        <v>2</v>
      </c>
      <c r="B29" s="1" t="s">
        <v>1</v>
      </c>
      <c r="C29" s="3">
        <f aca="true" t="shared" si="7" ref="C29:C43">D29+E29</f>
        <v>45</v>
      </c>
      <c r="D29" s="4">
        <v>45</v>
      </c>
      <c r="E29" s="5">
        <f aca="true" t="shared" si="8" ref="E29:E43">F29+G29+H29</f>
        <v>0</v>
      </c>
      <c r="F29" s="4"/>
      <c r="G29" s="4"/>
      <c r="H29" s="4"/>
      <c r="I29" s="5">
        <f aca="true" t="shared" si="9" ref="I29:I44">K29+M29+N29+C50+F50</f>
        <v>615</v>
      </c>
      <c r="J29" s="5">
        <f aca="true" t="shared" si="10" ref="J29:J44">K29+P29+E50+H50</f>
        <v>385</v>
      </c>
      <c r="K29" s="4"/>
      <c r="L29" s="1"/>
      <c r="M29" s="1"/>
      <c r="N29" s="5">
        <f aca="true" t="shared" si="11" ref="N29:N44">O29+P29</f>
        <v>55</v>
      </c>
      <c r="O29" s="4"/>
      <c r="P29" s="4">
        <v>55</v>
      </c>
      <c r="Q29" s="4"/>
      <c r="R29" s="12"/>
      <c r="S29" s="12"/>
      <c r="T29" s="12"/>
      <c r="U29" s="12"/>
      <c r="V29" s="12"/>
    </row>
    <row r="30" spans="1:22" ht="12.75">
      <c r="A30" s="2">
        <v>3</v>
      </c>
      <c r="B30" s="1" t="s">
        <v>2</v>
      </c>
      <c r="C30" s="17">
        <f t="shared" si="7"/>
        <v>8</v>
      </c>
      <c r="D30" s="18">
        <v>8</v>
      </c>
      <c r="E30" s="19">
        <f t="shared" si="8"/>
        <v>0</v>
      </c>
      <c r="F30" s="18"/>
      <c r="G30" s="18"/>
      <c r="H30" s="18"/>
      <c r="I30" s="19">
        <f t="shared" si="9"/>
        <v>206</v>
      </c>
      <c r="J30" s="19">
        <f t="shared" si="10"/>
        <v>25</v>
      </c>
      <c r="K30" s="18"/>
      <c r="L30" s="15"/>
      <c r="M30" s="15"/>
      <c r="N30" s="19">
        <f t="shared" si="11"/>
        <v>25</v>
      </c>
      <c r="O30" s="18"/>
      <c r="P30" s="18">
        <v>25</v>
      </c>
      <c r="Q30" s="18">
        <v>25</v>
      </c>
      <c r="R30" s="12"/>
      <c r="S30" s="12"/>
      <c r="T30" s="12"/>
      <c r="U30" s="12"/>
      <c r="V30" s="12"/>
    </row>
    <row r="31" spans="1:22" ht="12.75">
      <c r="A31" s="2">
        <v>4</v>
      </c>
      <c r="B31" s="1" t="s">
        <v>3</v>
      </c>
      <c r="C31" s="17">
        <f t="shared" si="7"/>
        <v>2</v>
      </c>
      <c r="D31" s="18"/>
      <c r="E31" s="19">
        <f t="shared" si="8"/>
        <v>2</v>
      </c>
      <c r="F31" s="18">
        <v>2</v>
      </c>
      <c r="G31" s="18"/>
      <c r="H31" s="18"/>
      <c r="I31" s="19">
        <f t="shared" si="9"/>
        <v>617</v>
      </c>
      <c r="J31" s="19">
        <f>K31+P31+E52+H52</f>
        <v>437</v>
      </c>
      <c r="K31" s="18"/>
      <c r="L31" s="15"/>
      <c r="M31" s="15"/>
      <c r="N31" s="19">
        <f t="shared" si="11"/>
        <v>61</v>
      </c>
      <c r="O31" s="18"/>
      <c r="P31" s="18">
        <v>61</v>
      </c>
      <c r="Q31" s="18">
        <v>20</v>
      </c>
      <c r="R31" s="12"/>
      <c r="S31" s="12"/>
      <c r="T31" s="12"/>
      <c r="U31" s="12"/>
      <c r="V31" s="12"/>
    </row>
    <row r="32" spans="1:22" ht="12.75">
      <c r="A32" s="2">
        <v>5</v>
      </c>
      <c r="B32" s="1" t="s">
        <v>66</v>
      </c>
      <c r="C32" s="3"/>
      <c r="D32" s="4"/>
      <c r="E32" s="5"/>
      <c r="F32" s="4"/>
      <c r="G32" s="4"/>
      <c r="H32" s="4"/>
      <c r="I32" s="5">
        <f t="shared" si="9"/>
        <v>409</v>
      </c>
      <c r="J32" s="5">
        <f t="shared" si="10"/>
        <v>0</v>
      </c>
      <c r="K32" s="4"/>
      <c r="L32" s="1"/>
      <c r="M32" s="1"/>
      <c r="N32" s="5">
        <f t="shared" si="11"/>
        <v>0</v>
      </c>
      <c r="O32" s="4"/>
      <c r="P32" s="4"/>
      <c r="Q32" s="4"/>
      <c r="R32" s="12"/>
      <c r="S32" s="12"/>
      <c r="T32" s="12"/>
      <c r="U32" s="12"/>
      <c r="V32" s="12"/>
    </row>
    <row r="33" spans="1:22" ht="12.75">
      <c r="A33" s="2">
        <v>6</v>
      </c>
      <c r="B33" s="1" t="s">
        <v>4</v>
      </c>
      <c r="C33" s="3">
        <f t="shared" si="7"/>
        <v>18</v>
      </c>
      <c r="D33" s="4">
        <v>18</v>
      </c>
      <c r="E33" s="5">
        <f t="shared" si="8"/>
        <v>0</v>
      </c>
      <c r="F33" s="4"/>
      <c r="G33" s="4"/>
      <c r="H33" s="4"/>
      <c r="I33" s="5">
        <f t="shared" si="9"/>
        <v>1077</v>
      </c>
      <c r="J33" s="5">
        <f t="shared" si="10"/>
        <v>767</v>
      </c>
      <c r="K33" s="4"/>
      <c r="L33" s="1"/>
      <c r="M33" s="1"/>
      <c r="N33" s="5">
        <f t="shared" si="11"/>
        <v>306</v>
      </c>
      <c r="O33" s="4"/>
      <c r="P33" s="4">
        <v>306</v>
      </c>
      <c r="Q33" s="4">
        <v>60</v>
      </c>
      <c r="R33" s="12"/>
      <c r="S33" s="12"/>
      <c r="T33" s="12"/>
      <c r="U33" s="12"/>
      <c r="V33" s="12"/>
    </row>
    <row r="34" spans="1:22" ht="12.75">
      <c r="A34" s="2">
        <v>7</v>
      </c>
      <c r="B34" s="1" t="s">
        <v>5</v>
      </c>
      <c r="C34" s="3">
        <f t="shared" si="7"/>
        <v>40</v>
      </c>
      <c r="D34" s="4">
        <v>40</v>
      </c>
      <c r="E34" s="5">
        <f t="shared" si="8"/>
        <v>0</v>
      </c>
      <c r="F34" s="4"/>
      <c r="G34" s="4"/>
      <c r="H34" s="4"/>
      <c r="I34" s="5">
        <f t="shared" si="9"/>
        <v>550</v>
      </c>
      <c r="J34" s="5">
        <f t="shared" si="10"/>
        <v>380</v>
      </c>
      <c r="K34" s="4"/>
      <c r="L34" s="1">
        <v>50</v>
      </c>
      <c r="M34" s="1"/>
      <c r="N34" s="5">
        <f t="shared" si="11"/>
        <v>100</v>
      </c>
      <c r="O34" s="4"/>
      <c r="P34" s="4">
        <v>100</v>
      </c>
      <c r="Q34" s="4">
        <v>52</v>
      </c>
      <c r="R34" s="12"/>
      <c r="S34" s="12"/>
      <c r="T34" s="12"/>
      <c r="U34" s="12"/>
      <c r="V34" s="12"/>
    </row>
    <row r="35" spans="1:22" ht="12.75">
      <c r="A35" s="2">
        <v>8</v>
      </c>
      <c r="B35" s="1" t="s">
        <v>68</v>
      </c>
      <c r="C35" s="3"/>
      <c r="D35" s="4"/>
      <c r="E35" s="5"/>
      <c r="F35" s="4"/>
      <c r="G35" s="4"/>
      <c r="H35" s="4"/>
      <c r="I35" s="5">
        <f t="shared" si="9"/>
        <v>343</v>
      </c>
      <c r="J35" s="5">
        <f t="shared" si="10"/>
        <v>0</v>
      </c>
      <c r="K35" s="4"/>
      <c r="L35" s="1"/>
      <c r="M35" s="1"/>
      <c r="N35" s="5">
        <f t="shared" si="11"/>
        <v>0</v>
      </c>
      <c r="O35" s="4"/>
      <c r="P35" s="4"/>
      <c r="Q35" s="4"/>
      <c r="R35" s="12"/>
      <c r="S35" s="12"/>
      <c r="T35" s="12"/>
      <c r="U35" s="12"/>
      <c r="V35" s="12"/>
    </row>
    <row r="36" spans="1:22" ht="12.75">
      <c r="A36" s="2">
        <v>9</v>
      </c>
      <c r="B36" s="1" t="s">
        <v>6</v>
      </c>
      <c r="C36" s="3">
        <f t="shared" si="7"/>
        <v>0</v>
      </c>
      <c r="D36" s="4"/>
      <c r="E36" s="5">
        <f t="shared" si="8"/>
        <v>0</v>
      </c>
      <c r="F36" s="4"/>
      <c r="G36" s="4"/>
      <c r="H36" s="4"/>
      <c r="I36" s="5">
        <f t="shared" si="9"/>
        <v>557</v>
      </c>
      <c r="J36" s="5">
        <f t="shared" si="10"/>
        <v>437</v>
      </c>
      <c r="K36" s="4">
        <v>45</v>
      </c>
      <c r="L36" s="1"/>
      <c r="M36" s="1"/>
      <c r="N36" s="5">
        <f t="shared" si="11"/>
        <v>70</v>
      </c>
      <c r="O36" s="4"/>
      <c r="P36" s="4">
        <v>70</v>
      </c>
      <c r="Q36" s="4">
        <v>40</v>
      </c>
      <c r="R36" s="12"/>
      <c r="S36" s="12"/>
      <c r="T36" s="12"/>
      <c r="U36" s="12"/>
      <c r="V36" s="12"/>
    </row>
    <row r="37" spans="1:22" ht="12.75">
      <c r="A37" s="2">
        <v>10</v>
      </c>
      <c r="B37" s="1" t="s">
        <v>49</v>
      </c>
      <c r="C37" s="3">
        <f t="shared" si="7"/>
        <v>20</v>
      </c>
      <c r="D37" s="4">
        <v>20</v>
      </c>
      <c r="E37" s="5">
        <f t="shared" si="8"/>
        <v>0</v>
      </c>
      <c r="F37" s="4"/>
      <c r="G37" s="4"/>
      <c r="H37" s="4"/>
      <c r="I37" s="5">
        <f>K37+M37+N37+C58+F58</f>
        <v>474</v>
      </c>
      <c r="J37" s="5">
        <f>K37+P37+E58+H58</f>
        <v>274</v>
      </c>
      <c r="K37" s="4">
        <v>20</v>
      </c>
      <c r="L37" s="1"/>
      <c r="M37" s="1"/>
      <c r="N37" s="5">
        <f t="shared" si="11"/>
        <v>45</v>
      </c>
      <c r="O37" s="4"/>
      <c r="P37" s="4">
        <v>45</v>
      </c>
      <c r="Q37" s="4">
        <v>45</v>
      </c>
      <c r="R37" s="12"/>
      <c r="S37" s="12"/>
      <c r="T37" s="12"/>
      <c r="U37" s="12"/>
      <c r="V37" s="12"/>
    </row>
    <row r="38" spans="1:22" ht="12.75">
      <c r="A38" s="2">
        <v>11</v>
      </c>
      <c r="B38" s="1" t="s">
        <v>7</v>
      </c>
      <c r="C38" s="3">
        <f t="shared" si="7"/>
        <v>10</v>
      </c>
      <c r="D38" s="4">
        <v>10</v>
      </c>
      <c r="E38" s="5">
        <f t="shared" si="8"/>
        <v>0</v>
      </c>
      <c r="F38" s="4"/>
      <c r="G38" s="4"/>
      <c r="H38" s="4"/>
      <c r="I38" s="5">
        <f t="shared" si="9"/>
        <v>381</v>
      </c>
      <c r="J38" s="5">
        <f t="shared" si="10"/>
        <v>269</v>
      </c>
      <c r="K38" s="4"/>
      <c r="L38" s="1"/>
      <c r="M38" s="1"/>
      <c r="N38" s="5">
        <f t="shared" si="11"/>
        <v>86</v>
      </c>
      <c r="O38" s="4"/>
      <c r="P38" s="4">
        <v>86</v>
      </c>
      <c r="Q38" s="4">
        <v>44</v>
      </c>
      <c r="R38" s="12"/>
      <c r="S38" s="12"/>
      <c r="T38" s="12"/>
      <c r="U38" s="12"/>
      <c r="V38" s="12"/>
    </row>
    <row r="39" spans="1:22" ht="12.75">
      <c r="A39" s="2">
        <v>12</v>
      </c>
      <c r="B39" s="1" t="s">
        <v>8</v>
      </c>
      <c r="C39" s="3">
        <f t="shared" si="7"/>
        <v>50</v>
      </c>
      <c r="D39" s="4">
        <v>50</v>
      </c>
      <c r="E39" s="5">
        <f t="shared" si="8"/>
        <v>0</v>
      </c>
      <c r="F39" s="4"/>
      <c r="G39" s="4"/>
      <c r="H39" s="4"/>
      <c r="I39" s="5">
        <f t="shared" si="9"/>
        <v>428</v>
      </c>
      <c r="J39" s="5">
        <f t="shared" si="10"/>
        <v>378</v>
      </c>
      <c r="K39" s="4"/>
      <c r="L39" s="1"/>
      <c r="M39" s="1"/>
      <c r="N39" s="5">
        <f t="shared" si="11"/>
        <v>65</v>
      </c>
      <c r="O39" s="4"/>
      <c r="P39" s="4">
        <v>65</v>
      </c>
      <c r="Q39" s="4">
        <v>35</v>
      </c>
      <c r="R39" s="12"/>
      <c r="S39" s="12"/>
      <c r="T39" s="12"/>
      <c r="U39" s="12"/>
      <c r="V39" s="12"/>
    </row>
    <row r="40" spans="1:22" ht="12.75">
      <c r="A40" s="2">
        <v>13</v>
      </c>
      <c r="B40" s="1" t="s">
        <v>9</v>
      </c>
      <c r="C40" s="3">
        <f t="shared" si="7"/>
        <v>3</v>
      </c>
      <c r="D40" s="4">
        <v>2</v>
      </c>
      <c r="E40" s="5">
        <f t="shared" si="8"/>
        <v>1</v>
      </c>
      <c r="F40" s="4">
        <v>0.5</v>
      </c>
      <c r="G40" s="4">
        <v>0.25</v>
      </c>
      <c r="H40" s="4">
        <v>0.25</v>
      </c>
      <c r="I40" s="5">
        <f t="shared" si="9"/>
        <v>47</v>
      </c>
      <c r="J40" s="5">
        <f t="shared" si="10"/>
        <v>0</v>
      </c>
      <c r="K40" s="4"/>
      <c r="L40" s="1"/>
      <c r="M40" s="1"/>
      <c r="N40" s="5">
        <f t="shared" si="11"/>
        <v>0</v>
      </c>
      <c r="O40" s="4"/>
      <c r="P40" s="4"/>
      <c r="Q40" s="4"/>
      <c r="R40" s="12"/>
      <c r="S40" s="12"/>
      <c r="T40" s="12"/>
      <c r="U40" s="12"/>
      <c r="V40" s="12"/>
    </row>
    <row r="41" spans="1:22" ht="12.75">
      <c r="A41" s="2">
        <v>14</v>
      </c>
      <c r="B41" s="1" t="s">
        <v>10</v>
      </c>
      <c r="C41" s="3">
        <f t="shared" si="7"/>
        <v>0</v>
      </c>
      <c r="D41" s="4"/>
      <c r="E41" s="5">
        <f t="shared" si="8"/>
        <v>0</v>
      </c>
      <c r="F41" s="4"/>
      <c r="G41" s="4"/>
      <c r="H41" s="4"/>
      <c r="I41" s="5">
        <f t="shared" si="9"/>
        <v>51</v>
      </c>
      <c r="J41" s="5">
        <f t="shared" si="10"/>
        <v>0</v>
      </c>
      <c r="K41" s="4"/>
      <c r="L41" s="1"/>
      <c r="M41" s="1"/>
      <c r="N41" s="5">
        <f t="shared" si="11"/>
        <v>0</v>
      </c>
      <c r="O41" s="4"/>
      <c r="P41" s="4"/>
      <c r="Q41" s="4"/>
      <c r="R41" s="12"/>
      <c r="S41" s="12"/>
      <c r="T41" s="12"/>
      <c r="U41" s="12"/>
      <c r="V41" s="12"/>
    </row>
    <row r="42" spans="1:22" ht="12.75">
      <c r="A42" s="2">
        <v>15</v>
      </c>
      <c r="B42" s="1" t="s">
        <v>11</v>
      </c>
      <c r="C42" s="3">
        <f t="shared" si="7"/>
        <v>0</v>
      </c>
      <c r="D42" s="4"/>
      <c r="E42" s="5">
        <f t="shared" si="8"/>
        <v>0</v>
      </c>
      <c r="F42" s="4"/>
      <c r="G42" s="4"/>
      <c r="H42" s="4"/>
      <c r="I42" s="5">
        <f t="shared" si="9"/>
        <v>443</v>
      </c>
      <c r="J42" s="5">
        <f t="shared" si="10"/>
        <v>303</v>
      </c>
      <c r="K42" s="4">
        <v>105</v>
      </c>
      <c r="L42" s="1">
        <v>40</v>
      </c>
      <c r="M42" s="1"/>
      <c r="N42" s="5">
        <f t="shared" si="11"/>
        <v>150</v>
      </c>
      <c r="O42" s="4">
        <v>30</v>
      </c>
      <c r="P42" s="4">
        <v>120</v>
      </c>
      <c r="Q42" s="4">
        <v>55</v>
      </c>
      <c r="R42" s="12"/>
      <c r="S42" s="12"/>
      <c r="T42" s="12"/>
      <c r="U42" s="12"/>
      <c r="V42" s="12"/>
    </row>
    <row r="43" spans="1:22" ht="12.75">
      <c r="A43" s="2">
        <v>16</v>
      </c>
      <c r="B43" s="1" t="s">
        <v>12</v>
      </c>
      <c r="C43" s="3">
        <f t="shared" si="7"/>
        <v>0</v>
      </c>
      <c r="D43" s="4"/>
      <c r="E43" s="5">
        <f t="shared" si="8"/>
        <v>0</v>
      </c>
      <c r="F43" s="4"/>
      <c r="G43" s="4"/>
      <c r="H43" s="4"/>
      <c r="I43" s="5">
        <f t="shared" si="9"/>
        <v>673</v>
      </c>
      <c r="J43" s="5">
        <f t="shared" si="10"/>
        <v>63</v>
      </c>
      <c r="K43" s="4"/>
      <c r="L43" s="1"/>
      <c r="M43" s="1"/>
      <c r="N43" s="5">
        <f t="shared" si="11"/>
        <v>0</v>
      </c>
      <c r="O43" s="4"/>
      <c r="P43" s="4"/>
      <c r="Q43" s="4"/>
      <c r="R43" s="12"/>
      <c r="S43" s="12"/>
      <c r="T43" s="12"/>
      <c r="U43" s="12"/>
      <c r="V43" s="12"/>
    </row>
    <row r="44" spans="2:22" ht="12.75">
      <c r="B44" s="1" t="s">
        <v>67</v>
      </c>
      <c r="C44" s="3"/>
      <c r="D44" s="4"/>
      <c r="E44" s="5"/>
      <c r="F44" s="4"/>
      <c r="G44" s="4"/>
      <c r="H44" s="4"/>
      <c r="I44" s="5">
        <f t="shared" si="9"/>
        <v>475</v>
      </c>
      <c r="J44" s="5">
        <f t="shared" si="10"/>
        <v>0</v>
      </c>
      <c r="K44" s="4"/>
      <c r="L44" s="1"/>
      <c r="M44" s="1"/>
      <c r="N44" s="5">
        <f t="shared" si="11"/>
        <v>0</v>
      </c>
      <c r="O44" s="4"/>
      <c r="P44" s="4"/>
      <c r="Q44" s="4"/>
      <c r="R44" s="12"/>
      <c r="S44" s="12"/>
      <c r="T44" s="12"/>
      <c r="U44" s="12"/>
      <c r="V44" s="12"/>
    </row>
    <row r="46" spans="2:29" ht="12.75" customHeight="1">
      <c r="B46" s="25"/>
      <c r="C46" s="29" t="s">
        <v>30</v>
      </c>
      <c r="D46" s="29" t="s">
        <v>36</v>
      </c>
      <c r="E46" s="29"/>
      <c r="F46" s="29" t="s">
        <v>32</v>
      </c>
      <c r="G46" s="22" t="s">
        <v>42</v>
      </c>
      <c r="H46" s="24"/>
      <c r="I46" s="23"/>
      <c r="J46" s="25" t="s">
        <v>33</v>
      </c>
      <c r="K46" s="20" t="s">
        <v>34</v>
      </c>
      <c r="L46" s="29" t="s">
        <v>50</v>
      </c>
      <c r="M46" s="30" t="s">
        <v>51</v>
      </c>
      <c r="N46" s="30" t="s">
        <v>52</v>
      </c>
      <c r="O46" s="30" t="s">
        <v>53</v>
      </c>
      <c r="P46" s="30" t="s">
        <v>54</v>
      </c>
      <c r="Q46" s="20" t="s">
        <v>55</v>
      </c>
      <c r="R46" s="20" t="s">
        <v>64</v>
      </c>
      <c r="S46" s="22" t="s">
        <v>36</v>
      </c>
      <c r="T46" s="23"/>
      <c r="U46" s="20" t="s">
        <v>63</v>
      </c>
      <c r="V46" s="10"/>
      <c r="W46" s="10"/>
      <c r="X46" s="22" t="s">
        <v>62</v>
      </c>
      <c r="Y46" s="24"/>
      <c r="Z46" s="24"/>
      <c r="AA46" s="24"/>
      <c r="AB46" s="24"/>
      <c r="AC46" s="23"/>
    </row>
    <row r="47" spans="2:29" ht="42.75" customHeight="1">
      <c r="B47" s="25"/>
      <c r="C47" s="29"/>
      <c r="D47" s="6" t="s">
        <v>31</v>
      </c>
      <c r="E47" s="6" t="s">
        <v>27</v>
      </c>
      <c r="F47" s="29"/>
      <c r="G47" s="6" t="s">
        <v>31</v>
      </c>
      <c r="H47" s="6" t="s">
        <v>27</v>
      </c>
      <c r="I47" s="6" t="s">
        <v>28</v>
      </c>
      <c r="J47" s="25"/>
      <c r="K47" s="21"/>
      <c r="L47" s="29"/>
      <c r="M47" s="31"/>
      <c r="N47" s="31"/>
      <c r="O47" s="31"/>
      <c r="P47" s="31"/>
      <c r="Q47" s="21"/>
      <c r="R47" s="21"/>
      <c r="S47" s="6" t="s">
        <v>13</v>
      </c>
      <c r="T47" s="6" t="s">
        <v>14</v>
      </c>
      <c r="U47" s="21"/>
      <c r="V47" s="10"/>
      <c r="W47" s="10"/>
      <c r="X47" s="13" t="s">
        <v>61</v>
      </c>
      <c r="Y47" s="6" t="s">
        <v>56</v>
      </c>
      <c r="Z47" s="6" t="s">
        <v>57</v>
      </c>
      <c r="AA47" s="14" t="s">
        <v>58</v>
      </c>
      <c r="AB47" s="1" t="s">
        <v>59</v>
      </c>
      <c r="AC47" s="1" t="s">
        <v>60</v>
      </c>
    </row>
    <row r="48" spans="2:29" ht="12.75">
      <c r="B48" s="1" t="s">
        <v>35</v>
      </c>
      <c r="C48" s="3">
        <f>SUM(C49:C65)</f>
        <v>1048</v>
      </c>
      <c r="D48" s="3">
        <f aca="true" t="shared" si="12" ref="D48:U48">SUM(D49:D65)</f>
        <v>610</v>
      </c>
      <c r="E48" s="3">
        <f t="shared" si="12"/>
        <v>438</v>
      </c>
      <c r="F48" s="3">
        <f t="shared" si="12"/>
        <v>5168</v>
      </c>
      <c r="G48" s="3">
        <f t="shared" si="12"/>
        <v>2710</v>
      </c>
      <c r="H48" s="3">
        <f t="shared" si="12"/>
        <v>2177</v>
      </c>
      <c r="I48" s="3">
        <f t="shared" si="12"/>
        <v>100</v>
      </c>
      <c r="J48" s="3">
        <f>SUM(J49:J65)</f>
        <v>15855</v>
      </c>
      <c r="K48" s="3">
        <f t="shared" si="12"/>
        <v>7132</v>
      </c>
      <c r="L48" s="3">
        <f t="shared" si="12"/>
        <v>2595</v>
      </c>
      <c r="M48" s="3">
        <f t="shared" si="12"/>
        <v>2338</v>
      </c>
      <c r="N48" s="3">
        <f t="shared" si="12"/>
        <v>2680</v>
      </c>
      <c r="O48" s="3">
        <f t="shared" si="12"/>
        <v>6523</v>
      </c>
      <c r="P48" s="3">
        <f t="shared" si="12"/>
        <v>1430</v>
      </c>
      <c r="Q48" s="3">
        <f t="shared" si="12"/>
        <v>15201</v>
      </c>
      <c r="R48" s="3">
        <f t="shared" si="12"/>
        <v>2800</v>
      </c>
      <c r="S48" s="3">
        <f t="shared" si="12"/>
        <v>2600</v>
      </c>
      <c r="T48" s="3">
        <f t="shared" si="12"/>
        <v>200</v>
      </c>
      <c r="U48" s="3">
        <f t="shared" si="12"/>
        <v>155</v>
      </c>
      <c r="V48" s="11"/>
      <c r="W48" s="11"/>
      <c r="X48" s="3">
        <f aca="true" t="shared" si="13" ref="X48:AC48">SUM(X49:X64)</f>
        <v>2516.9</v>
      </c>
      <c r="Y48" s="3">
        <f t="shared" si="13"/>
        <v>2281</v>
      </c>
      <c r="Z48" s="3">
        <f t="shared" si="13"/>
        <v>4955</v>
      </c>
      <c r="AA48" s="3">
        <f t="shared" si="13"/>
        <v>1549</v>
      </c>
      <c r="AB48" s="3">
        <f t="shared" si="13"/>
        <v>4002</v>
      </c>
      <c r="AC48" s="3">
        <f t="shared" si="13"/>
        <v>5931</v>
      </c>
    </row>
    <row r="49" spans="1:29" ht="12.75">
      <c r="A49" s="2">
        <v>1</v>
      </c>
      <c r="B49" s="1" t="s">
        <v>0</v>
      </c>
      <c r="C49" s="5">
        <f>D49+E49</f>
        <v>0</v>
      </c>
      <c r="D49" s="4"/>
      <c r="E49" s="4"/>
      <c r="F49" s="5">
        <f>G49+H49+I49</f>
        <v>3</v>
      </c>
      <c r="G49" s="4">
        <v>3</v>
      </c>
      <c r="H49" s="4"/>
      <c r="I49" s="4"/>
      <c r="J49" s="5">
        <f>O7+C28+I28</f>
        <v>183</v>
      </c>
      <c r="K49" s="5">
        <f>J49-C7-Q28-C49-F49</f>
        <v>150</v>
      </c>
      <c r="L49" s="5">
        <v>60</v>
      </c>
      <c r="M49" s="4"/>
      <c r="N49" s="4"/>
      <c r="O49" s="4"/>
      <c r="P49" s="4"/>
      <c r="Q49" s="4">
        <v>0</v>
      </c>
      <c r="R49" s="4">
        <f>S49+T49</f>
        <v>30</v>
      </c>
      <c r="S49" s="4">
        <v>30</v>
      </c>
      <c r="T49" s="4"/>
      <c r="U49" s="4"/>
      <c r="V49" s="12">
        <f>J49-F49-C49-Q28-C7</f>
        <v>150</v>
      </c>
      <c r="W49" s="12">
        <f>K49-V49</f>
        <v>0</v>
      </c>
      <c r="X49" s="4"/>
      <c r="Y49" s="4"/>
      <c r="Z49" s="4"/>
      <c r="AA49" s="4"/>
      <c r="AB49" s="1"/>
      <c r="AC49" s="1"/>
    </row>
    <row r="50" spans="1:29" ht="12.75">
      <c r="A50" s="2">
        <v>2</v>
      </c>
      <c r="B50" s="1" t="s">
        <v>1</v>
      </c>
      <c r="C50" s="5">
        <f aca="true" t="shared" si="14" ref="C50:C64">D50+E50</f>
        <v>0</v>
      </c>
      <c r="D50" s="4"/>
      <c r="E50" s="4"/>
      <c r="F50" s="5">
        <f aca="true" t="shared" si="15" ref="F50:F65">G50+H50+I50</f>
        <v>560</v>
      </c>
      <c r="G50" s="4">
        <v>210</v>
      </c>
      <c r="H50" s="4">
        <v>330</v>
      </c>
      <c r="I50" s="4">
        <v>20</v>
      </c>
      <c r="J50" s="5">
        <f aca="true" t="shared" si="16" ref="J50:J65">O8+C29+I29</f>
        <v>1565</v>
      </c>
      <c r="K50" s="5">
        <f aca="true" t="shared" si="17" ref="K50:K65">J50-C8-Q29-C50-F50</f>
        <v>750</v>
      </c>
      <c r="L50" s="5">
        <v>155</v>
      </c>
      <c r="M50" s="4"/>
      <c r="N50" s="4"/>
      <c r="O50" s="4"/>
      <c r="P50" s="4"/>
      <c r="Q50" s="4"/>
      <c r="R50" s="4">
        <f aca="true" t="shared" si="18" ref="R50:R64">S50+T50</f>
        <v>300</v>
      </c>
      <c r="S50" s="4">
        <v>250</v>
      </c>
      <c r="T50" s="4">
        <v>50</v>
      </c>
      <c r="U50" s="4"/>
      <c r="V50" s="12">
        <f aca="true" t="shared" si="19" ref="V50:V65">J50-F50-C50-Q29-C8</f>
        <v>750</v>
      </c>
      <c r="W50" s="12">
        <f aca="true" t="shared" si="20" ref="W50:W65">K50-V50</f>
        <v>0</v>
      </c>
      <c r="X50" s="4">
        <v>238</v>
      </c>
      <c r="Y50" s="4">
        <v>418</v>
      </c>
      <c r="Z50" s="4">
        <v>762</v>
      </c>
      <c r="AA50" s="4">
        <v>425</v>
      </c>
      <c r="AB50" s="1">
        <v>662</v>
      </c>
      <c r="AC50" s="1">
        <v>2066</v>
      </c>
    </row>
    <row r="51" spans="1:29" ht="12.75">
      <c r="A51" s="2">
        <v>3</v>
      </c>
      <c r="B51" s="1" t="s">
        <v>2</v>
      </c>
      <c r="C51" s="19">
        <f t="shared" si="14"/>
        <v>0</v>
      </c>
      <c r="D51" s="18"/>
      <c r="E51" s="18"/>
      <c r="F51" s="19">
        <v>181</v>
      </c>
      <c r="G51" s="18"/>
      <c r="H51" s="18"/>
      <c r="I51" s="18"/>
      <c r="J51" s="19">
        <f t="shared" si="16"/>
        <v>724</v>
      </c>
      <c r="K51" s="5">
        <f t="shared" si="17"/>
        <v>358</v>
      </c>
      <c r="L51" s="19">
        <v>110</v>
      </c>
      <c r="M51" s="18">
        <v>350</v>
      </c>
      <c r="N51" s="18"/>
      <c r="O51" s="18">
        <v>1000</v>
      </c>
      <c r="P51" s="18"/>
      <c r="Q51" s="18"/>
      <c r="R51" s="18">
        <f t="shared" si="18"/>
        <v>150</v>
      </c>
      <c r="S51" s="18">
        <v>120</v>
      </c>
      <c r="T51" s="18">
        <v>30</v>
      </c>
      <c r="U51" s="18"/>
      <c r="V51" s="12">
        <f t="shared" si="19"/>
        <v>358</v>
      </c>
      <c r="W51" s="12">
        <f t="shared" si="20"/>
        <v>0</v>
      </c>
      <c r="X51" s="18">
        <v>144</v>
      </c>
      <c r="Y51" s="18">
        <v>250</v>
      </c>
      <c r="Z51" s="18">
        <v>206</v>
      </c>
      <c r="AA51" s="18">
        <v>56</v>
      </c>
      <c r="AB51" s="1"/>
      <c r="AC51" s="1">
        <v>176</v>
      </c>
    </row>
    <row r="52" spans="1:29" ht="12.75">
      <c r="A52" s="2">
        <v>4</v>
      </c>
      <c r="B52" s="1" t="s">
        <v>3</v>
      </c>
      <c r="C52" s="19">
        <f t="shared" si="14"/>
        <v>60</v>
      </c>
      <c r="D52" s="18"/>
      <c r="E52" s="18">
        <v>60</v>
      </c>
      <c r="F52" s="19">
        <f t="shared" si="15"/>
        <v>496</v>
      </c>
      <c r="G52" s="18">
        <v>150</v>
      </c>
      <c r="H52" s="18">
        <v>316</v>
      </c>
      <c r="I52" s="18">
        <v>30</v>
      </c>
      <c r="J52" s="19">
        <f t="shared" si="16"/>
        <v>1369</v>
      </c>
      <c r="K52" s="5">
        <f t="shared" si="17"/>
        <v>633</v>
      </c>
      <c r="L52" s="19">
        <v>275</v>
      </c>
      <c r="M52" s="18">
        <v>300</v>
      </c>
      <c r="N52" s="18"/>
      <c r="O52" s="18">
        <v>470</v>
      </c>
      <c r="P52" s="18">
        <v>280</v>
      </c>
      <c r="Q52" s="18"/>
      <c r="R52" s="18">
        <f t="shared" si="18"/>
        <v>250</v>
      </c>
      <c r="S52" s="18">
        <v>250</v>
      </c>
      <c r="T52" s="18"/>
      <c r="U52" s="18"/>
      <c r="V52" s="12">
        <f t="shared" si="19"/>
        <v>633</v>
      </c>
      <c r="W52" s="12">
        <f t="shared" si="20"/>
        <v>0</v>
      </c>
      <c r="X52" s="18"/>
      <c r="Y52" s="18">
        <v>185</v>
      </c>
      <c r="Z52" s="18">
        <v>364</v>
      </c>
      <c r="AA52" s="18">
        <v>114</v>
      </c>
      <c r="AB52" s="1"/>
      <c r="AC52" s="1">
        <v>642</v>
      </c>
    </row>
    <row r="53" spans="1:29" ht="12.75">
      <c r="A53" s="2">
        <v>5</v>
      </c>
      <c r="B53" s="1" t="s">
        <v>66</v>
      </c>
      <c r="C53" s="5"/>
      <c r="D53" s="4"/>
      <c r="E53" s="4"/>
      <c r="F53" s="5">
        <f t="shared" si="15"/>
        <v>409</v>
      </c>
      <c r="G53" s="4">
        <v>409</v>
      </c>
      <c r="H53" s="4"/>
      <c r="I53" s="4"/>
      <c r="J53" s="5">
        <f t="shared" si="16"/>
        <v>409</v>
      </c>
      <c r="K53" s="5">
        <f t="shared" si="17"/>
        <v>0</v>
      </c>
      <c r="L53" s="5"/>
      <c r="M53" s="4"/>
      <c r="N53" s="4"/>
      <c r="O53" s="4"/>
      <c r="P53" s="4"/>
      <c r="Q53" s="4"/>
      <c r="R53" s="4"/>
      <c r="S53" s="4"/>
      <c r="T53" s="4"/>
      <c r="U53" s="4"/>
      <c r="V53" s="12">
        <f t="shared" si="19"/>
        <v>0</v>
      </c>
      <c r="W53" s="12">
        <f t="shared" si="20"/>
        <v>0</v>
      </c>
      <c r="X53" s="4"/>
      <c r="Y53" s="4"/>
      <c r="Z53" s="4"/>
      <c r="AA53" s="4"/>
      <c r="AB53" s="1"/>
      <c r="AC53" s="1"/>
    </row>
    <row r="54" spans="1:29" ht="12.75">
      <c r="A54" s="2">
        <v>6</v>
      </c>
      <c r="B54" s="1" t="s">
        <v>4</v>
      </c>
      <c r="C54" s="5">
        <f t="shared" si="14"/>
        <v>0</v>
      </c>
      <c r="D54" s="4"/>
      <c r="E54" s="4"/>
      <c r="F54" s="5">
        <f t="shared" si="15"/>
        <v>771</v>
      </c>
      <c r="G54" s="4">
        <v>290</v>
      </c>
      <c r="H54" s="4">
        <v>461</v>
      </c>
      <c r="I54" s="4">
        <v>20</v>
      </c>
      <c r="J54" s="5">
        <f t="shared" si="16"/>
        <v>2206</v>
      </c>
      <c r="K54" s="5">
        <f t="shared" si="17"/>
        <v>1129</v>
      </c>
      <c r="L54" s="5">
        <v>330</v>
      </c>
      <c r="M54" s="4">
        <v>638</v>
      </c>
      <c r="N54" s="4">
        <v>100</v>
      </c>
      <c r="O54" s="4">
        <v>1873</v>
      </c>
      <c r="P54" s="4">
        <v>250</v>
      </c>
      <c r="Q54" s="4">
        <v>5935</v>
      </c>
      <c r="R54" s="4">
        <f t="shared" si="18"/>
        <v>350</v>
      </c>
      <c r="S54" s="4">
        <v>250</v>
      </c>
      <c r="T54" s="4">
        <v>100</v>
      </c>
      <c r="U54" s="4"/>
      <c r="V54" s="12">
        <f t="shared" si="19"/>
        <v>1129</v>
      </c>
      <c r="W54" s="12">
        <f t="shared" si="20"/>
        <v>0</v>
      </c>
      <c r="X54" s="4">
        <v>897.9</v>
      </c>
      <c r="Y54" s="4">
        <v>610</v>
      </c>
      <c r="Z54" s="4">
        <v>1621</v>
      </c>
      <c r="AA54" s="4">
        <v>250</v>
      </c>
      <c r="AB54" s="1">
        <v>1000</v>
      </c>
      <c r="AC54" s="1">
        <v>760</v>
      </c>
    </row>
    <row r="55" spans="1:29" ht="12.75">
      <c r="A55" s="2">
        <v>7</v>
      </c>
      <c r="B55" s="1" t="s">
        <v>5</v>
      </c>
      <c r="C55" s="5">
        <f t="shared" si="14"/>
        <v>0</v>
      </c>
      <c r="D55" s="4"/>
      <c r="E55" s="4"/>
      <c r="F55" s="5">
        <f t="shared" si="15"/>
        <v>450</v>
      </c>
      <c r="G55" s="4">
        <v>150</v>
      </c>
      <c r="H55" s="4">
        <v>280</v>
      </c>
      <c r="I55" s="4">
        <v>20</v>
      </c>
      <c r="J55" s="5">
        <f t="shared" si="16"/>
        <v>1420</v>
      </c>
      <c r="K55" s="5">
        <f t="shared" si="17"/>
        <v>868</v>
      </c>
      <c r="L55" s="5">
        <v>280</v>
      </c>
      <c r="M55" s="4">
        <v>375</v>
      </c>
      <c r="N55" s="4"/>
      <c r="O55" s="4">
        <v>1600</v>
      </c>
      <c r="P55" s="4">
        <v>500</v>
      </c>
      <c r="Q55" s="4">
        <v>6700</v>
      </c>
      <c r="R55" s="4">
        <f t="shared" si="18"/>
        <v>200</v>
      </c>
      <c r="S55" s="4">
        <v>200</v>
      </c>
      <c r="T55" s="4"/>
      <c r="U55" s="4">
        <v>50</v>
      </c>
      <c r="V55" s="12">
        <f t="shared" si="19"/>
        <v>868</v>
      </c>
      <c r="W55" s="12">
        <f t="shared" si="20"/>
        <v>0</v>
      </c>
      <c r="X55" s="4">
        <v>718</v>
      </c>
      <c r="Y55" s="4">
        <v>380</v>
      </c>
      <c r="Z55" s="4">
        <v>1782</v>
      </c>
      <c r="AA55" s="4">
        <v>428</v>
      </c>
      <c r="AB55" s="1"/>
      <c r="AC55" s="1">
        <v>2207</v>
      </c>
    </row>
    <row r="56" spans="1:29" ht="12.75">
      <c r="A56" s="2">
        <v>8</v>
      </c>
      <c r="B56" s="1" t="s">
        <v>68</v>
      </c>
      <c r="C56" s="5"/>
      <c r="D56" s="4"/>
      <c r="E56" s="4"/>
      <c r="F56" s="5">
        <f t="shared" si="15"/>
        <v>343</v>
      </c>
      <c r="G56" s="4">
        <v>343</v>
      </c>
      <c r="H56" s="4"/>
      <c r="I56" s="4"/>
      <c r="J56" s="5">
        <f t="shared" si="16"/>
        <v>343</v>
      </c>
      <c r="K56" s="5">
        <f t="shared" si="17"/>
        <v>0</v>
      </c>
      <c r="L56" s="5"/>
      <c r="M56" s="4"/>
      <c r="N56" s="4"/>
      <c r="O56" s="4"/>
      <c r="P56" s="4"/>
      <c r="Q56" s="4"/>
      <c r="R56" s="4"/>
      <c r="S56" s="4"/>
      <c r="T56" s="4"/>
      <c r="U56" s="4"/>
      <c r="V56" s="12">
        <f t="shared" si="19"/>
        <v>0</v>
      </c>
      <c r="W56" s="12">
        <f t="shared" si="20"/>
        <v>0</v>
      </c>
      <c r="X56" s="4"/>
      <c r="Y56" s="4"/>
      <c r="Z56" s="4"/>
      <c r="AA56" s="4"/>
      <c r="AB56" s="1"/>
      <c r="AC56" s="1"/>
    </row>
    <row r="57" spans="1:29" ht="12.75">
      <c r="A57" s="2">
        <v>9</v>
      </c>
      <c r="B57" s="1" t="s">
        <v>6</v>
      </c>
      <c r="C57" s="5">
        <f t="shared" si="14"/>
        <v>110</v>
      </c>
      <c r="D57" s="4"/>
      <c r="E57" s="4">
        <v>110</v>
      </c>
      <c r="F57" s="5">
        <f t="shared" si="15"/>
        <v>332</v>
      </c>
      <c r="G57" s="4">
        <v>120</v>
      </c>
      <c r="H57" s="4">
        <v>212</v>
      </c>
      <c r="I57" s="4"/>
      <c r="J57" s="5">
        <f t="shared" si="16"/>
        <v>1072</v>
      </c>
      <c r="K57" s="5">
        <f t="shared" si="17"/>
        <v>430</v>
      </c>
      <c r="L57" s="5">
        <v>160</v>
      </c>
      <c r="M57" s="4">
        <v>300</v>
      </c>
      <c r="N57" s="4">
        <v>800</v>
      </c>
      <c r="O57" s="4">
        <v>1200</v>
      </c>
      <c r="P57" s="4">
        <v>200</v>
      </c>
      <c r="Q57" s="4"/>
      <c r="R57" s="4">
        <f t="shared" si="18"/>
        <v>160</v>
      </c>
      <c r="S57" s="4">
        <v>160</v>
      </c>
      <c r="T57" s="4"/>
      <c r="U57" s="4">
        <v>40</v>
      </c>
      <c r="V57" s="12">
        <f t="shared" si="19"/>
        <v>430</v>
      </c>
      <c r="W57" s="12">
        <f t="shared" si="20"/>
        <v>0</v>
      </c>
      <c r="X57" s="4">
        <v>231</v>
      </c>
      <c r="Y57" s="4">
        <v>136</v>
      </c>
      <c r="Z57" s="4">
        <v>220</v>
      </c>
      <c r="AA57" s="4">
        <v>33</v>
      </c>
      <c r="AB57" s="1">
        <v>112</v>
      </c>
      <c r="AC57" s="1">
        <v>80</v>
      </c>
    </row>
    <row r="58" spans="1:29" ht="12.75">
      <c r="A58" s="2">
        <v>10</v>
      </c>
      <c r="B58" s="1" t="s">
        <v>49</v>
      </c>
      <c r="C58" s="5">
        <f t="shared" si="14"/>
        <v>0</v>
      </c>
      <c r="D58" s="4"/>
      <c r="E58" s="4"/>
      <c r="F58" s="5">
        <f t="shared" si="15"/>
        <v>409</v>
      </c>
      <c r="G58" s="4">
        <v>200</v>
      </c>
      <c r="H58" s="4">
        <v>209</v>
      </c>
      <c r="I58" s="4"/>
      <c r="J58" s="5">
        <f t="shared" si="16"/>
        <v>1033</v>
      </c>
      <c r="K58" s="5">
        <f t="shared" si="17"/>
        <v>439</v>
      </c>
      <c r="L58" s="5">
        <v>223</v>
      </c>
      <c r="M58" s="4"/>
      <c r="N58" s="4"/>
      <c r="O58" s="4"/>
      <c r="P58" s="4"/>
      <c r="Q58" s="4"/>
      <c r="R58" s="4">
        <f t="shared" si="18"/>
        <v>240</v>
      </c>
      <c r="S58" s="4">
        <v>240</v>
      </c>
      <c r="T58" s="4"/>
      <c r="U58" s="4"/>
      <c r="V58" s="12">
        <f t="shared" si="19"/>
        <v>439</v>
      </c>
      <c r="W58" s="12">
        <f t="shared" si="20"/>
        <v>0</v>
      </c>
      <c r="X58" s="4"/>
      <c r="Y58" s="4"/>
      <c r="Z58" s="4"/>
      <c r="AA58" s="4"/>
      <c r="AB58" s="1"/>
      <c r="AC58" s="1"/>
    </row>
    <row r="59" spans="1:29" ht="12.75">
      <c r="A59" s="2">
        <v>11</v>
      </c>
      <c r="B59" s="1" t="s">
        <v>7</v>
      </c>
      <c r="C59" s="5">
        <f t="shared" si="14"/>
        <v>0</v>
      </c>
      <c r="D59" s="4"/>
      <c r="E59" s="4"/>
      <c r="F59" s="5">
        <f t="shared" si="15"/>
        <v>295</v>
      </c>
      <c r="G59" s="4">
        <v>112</v>
      </c>
      <c r="H59" s="4">
        <v>183</v>
      </c>
      <c r="I59" s="4"/>
      <c r="J59" s="5">
        <f t="shared" si="16"/>
        <v>821</v>
      </c>
      <c r="K59" s="5">
        <f t="shared" si="17"/>
        <v>322</v>
      </c>
      <c r="L59" s="5">
        <v>175</v>
      </c>
      <c r="M59" s="4"/>
      <c r="N59" s="4"/>
      <c r="O59" s="4"/>
      <c r="P59" s="4"/>
      <c r="Q59" s="4"/>
      <c r="R59" s="4">
        <f t="shared" si="18"/>
        <v>150</v>
      </c>
      <c r="S59" s="4">
        <v>150</v>
      </c>
      <c r="T59" s="4"/>
      <c r="U59" s="4"/>
      <c r="V59" s="12">
        <f t="shared" si="19"/>
        <v>322</v>
      </c>
      <c r="W59" s="12">
        <f t="shared" si="20"/>
        <v>0</v>
      </c>
      <c r="X59" s="4"/>
      <c r="Y59" s="4"/>
      <c r="Z59" s="4"/>
      <c r="AA59" s="4"/>
      <c r="AB59" s="1"/>
      <c r="AC59" s="1"/>
    </row>
    <row r="60" spans="1:29" ht="12.75">
      <c r="A60" s="2">
        <v>12</v>
      </c>
      <c r="B60" s="1" t="s">
        <v>8</v>
      </c>
      <c r="C60" s="5">
        <f t="shared" si="14"/>
        <v>165</v>
      </c>
      <c r="D60" s="4"/>
      <c r="E60" s="4">
        <v>165</v>
      </c>
      <c r="F60" s="5">
        <f t="shared" si="15"/>
        <v>198</v>
      </c>
      <c r="G60" s="4">
        <v>50</v>
      </c>
      <c r="H60" s="4">
        <v>148</v>
      </c>
      <c r="I60" s="4"/>
      <c r="J60" s="5">
        <f t="shared" si="16"/>
        <v>808</v>
      </c>
      <c r="K60" s="5">
        <f t="shared" si="17"/>
        <v>380</v>
      </c>
      <c r="L60" s="5">
        <v>120</v>
      </c>
      <c r="M60" s="4"/>
      <c r="N60" s="4"/>
      <c r="O60" s="4"/>
      <c r="P60" s="4"/>
      <c r="Q60" s="4"/>
      <c r="R60" s="4">
        <f t="shared" si="18"/>
        <v>100</v>
      </c>
      <c r="S60" s="4">
        <v>80</v>
      </c>
      <c r="T60" s="4">
        <v>20</v>
      </c>
      <c r="U60" s="4">
        <v>10</v>
      </c>
      <c r="V60" s="12">
        <f t="shared" si="19"/>
        <v>380</v>
      </c>
      <c r="W60" s="12">
        <f t="shared" si="20"/>
        <v>0</v>
      </c>
      <c r="X60" s="4"/>
      <c r="Y60" s="4"/>
      <c r="Z60" s="4"/>
      <c r="AA60" s="4"/>
      <c r="AB60" s="1"/>
      <c r="AC60" s="1"/>
    </row>
    <row r="61" spans="1:29" ht="12.75">
      <c r="A61" s="2">
        <v>13</v>
      </c>
      <c r="B61" s="1" t="s">
        <v>9</v>
      </c>
      <c r="C61" s="5">
        <f t="shared" si="14"/>
        <v>0</v>
      </c>
      <c r="D61" s="4"/>
      <c r="E61" s="4"/>
      <c r="F61" s="5">
        <f t="shared" si="15"/>
        <v>47</v>
      </c>
      <c r="G61" s="4">
        <v>47</v>
      </c>
      <c r="H61" s="4"/>
      <c r="I61" s="4"/>
      <c r="J61" s="5">
        <f t="shared" si="16"/>
        <v>1250</v>
      </c>
      <c r="K61" s="5">
        <f t="shared" si="17"/>
        <v>753</v>
      </c>
      <c r="L61" s="5">
        <v>300</v>
      </c>
      <c r="M61" s="4"/>
      <c r="N61" s="4"/>
      <c r="O61" s="4"/>
      <c r="P61" s="4"/>
      <c r="Q61" s="4"/>
      <c r="R61" s="4">
        <f t="shared" si="18"/>
        <v>450</v>
      </c>
      <c r="S61" s="4">
        <v>450</v>
      </c>
      <c r="T61" s="4"/>
      <c r="U61" s="4"/>
      <c r="V61" s="12">
        <f t="shared" si="19"/>
        <v>753</v>
      </c>
      <c r="W61" s="12">
        <f t="shared" si="20"/>
        <v>0</v>
      </c>
      <c r="X61" s="4"/>
      <c r="Y61" s="4"/>
      <c r="Z61" s="4"/>
      <c r="AA61" s="4"/>
      <c r="AB61" s="1"/>
      <c r="AC61" s="1"/>
    </row>
    <row r="62" spans="1:29" ht="12.75">
      <c r="A62" s="2">
        <v>14</v>
      </c>
      <c r="B62" s="1" t="s">
        <v>10</v>
      </c>
      <c r="C62" s="5">
        <f t="shared" si="14"/>
        <v>0</v>
      </c>
      <c r="D62" s="4"/>
      <c r="E62" s="4"/>
      <c r="F62" s="5">
        <f t="shared" si="15"/>
        <v>51</v>
      </c>
      <c r="G62" s="4">
        <v>51</v>
      </c>
      <c r="H62" s="4"/>
      <c r="I62" s="4"/>
      <c r="J62" s="5">
        <f t="shared" si="16"/>
        <v>621</v>
      </c>
      <c r="K62" s="5">
        <f t="shared" si="17"/>
        <v>400</v>
      </c>
      <c r="L62" s="5">
        <v>250</v>
      </c>
      <c r="M62" s="4"/>
      <c r="N62" s="4"/>
      <c r="O62" s="4"/>
      <c r="P62" s="4"/>
      <c r="Q62" s="4"/>
      <c r="R62" s="4">
        <f t="shared" si="18"/>
        <v>300</v>
      </c>
      <c r="S62" s="4">
        <v>300</v>
      </c>
      <c r="T62" s="4"/>
      <c r="U62" s="4"/>
      <c r="V62" s="12">
        <f t="shared" si="19"/>
        <v>400</v>
      </c>
      <c r="W62" s="12">
        <f t="shared" si="20"/>
        <v>0</v>
      </c>
      <c r="X62" s="4"/>
      <c r="Y62" s="4"/>
      <c r="Z62" s="4"/>
      <c r="AA62" s="4"/>
      <c r="AB62" s="1"/>
      <c r="AC62" s="1"/>
    </row>
    <row r="63" spans="1:29" ht="12.75">
      <c r="A63" s="2">
        <v>15</v>
      </c>
      <c r="B63" s="1" t="s">
        <v>11</v>
      </c>
      <c r="C63" s="5">
        <f t="shared" si="14"/>
        <v>40</v>
      </c>
      <c r="D63" s="4"/>
      <c r="E63" s="4">
        <v>40</v>
      </c>
      <c r="F63" s="5">
        <f t="shared" si="15"/>
        <v>148</v>
      </c>
      <c r="G63" s="4">
        <v>100</v>
      </c>
      <c r="H63" s="4">
        <v>38</v>
      </c>
      <c r="I63" s="4">
        <v>10</v>
      </c>
      <c r="J63" s="5">
        <f t="shared" si="16"/>
        <v>883</v>
      </c>
      <c r="K63" s="5">
        <f t="shared" si="17"/>
        <v>520</v>
      </c>
      <c r="L63" s="5">
        <v>157</v>
      </c>
      <c r="M63" s="4">
        <v>375</v>
      </c>
      <c r="N63" s="4">
        <v>1780</v>
      </c>
      <c r="O63" s="4">
        <v>380</v>
      </c>
      <c r="P63" s="4">
        <v>200</v>
      </c>
      <c r="Q63" s="4">
        <v>2566</v>
      </c>
      <c r="R63" s="4">
        <f t="shared" si="18"/>
        <v>120</v>
      </c>
      <c r="S63" s="4">
        <v>120</v>
      </c>
      <c r="T63" s="4"/>
      <c r="U63" s="4">
        <v>55</v>
      </c>
      <c r="V63" s="12">
        <f t="shared" si="19"/>
        <v>520</v>
      </c>
      <c r="W63" s="12">
        <f t="shared" si="20"/>
        <v>0</v>
      </c>
      <c r="X63" s="4">
        <v>288</v>
      </c>
      <c r="Y63" s="4">
        <v>302</v>
      </c>
      <c r="Z63" s="4"/>
      <c r="AA63" s="4">
        <v>243</v>
      </c>
      <c r="AB63" s="1">
        <v>2228</v>
      </c>
      <c r="AC63" s="1"/>
    </row>
    <row r="64" spans="1:29" ht="12.75">
      <c r="A64" s="2">
        <v>16</v>
      </c>
      <c r="B64" s="1" t="s">
        <v>12</v>
      </c>
      <c r="C64" s="5">
        <f t="shared" si="14"/>
        <v>673</v>
      </c>
      <c r="D64" s="4">
        <v>610</v>
      </c>
      <c r="E64" s="4">
        <v>63</v>
      </c>
      <c r="F64" s="5">
        <f t="shared" si="15"/>
        <v>0</v>
      </c>
      <c r="G64" s="4"/>
      <c r="H64" s="4"/>
      <c r="I64" s="4"/>
      <c r="J64" s="5">
        <f t="shared" si="16"/>
        <v>673</v>
      </c>
      <c r="K64" s="5">
        <f t="shared" si="17"/>
        <v>0</v>
      </c>
      <c r="L64" s="5"/>
      <c r="M64" s="4"/>
      <c r="N64" s="4"/>
      <c r="O64" s="4"/>
      <c r="P64" s="4"/>
      <c r="Q64" s="4"/>
      <c r="R64" s="4">
        <f t="shared" si="18"/>
        <v>0</v>
      </c>
      <c r="S64" s="4"/>
      <c r="T64" s="4"/>
      <c r="U64" s="4"/>
      <c r="V64" s="12">
        <f t="shared" si="19"/>
        <v>0</v>
      </c>
      <c r="W64" s="12">
        <f t="shared" si="20"/>
        <v>0</v>
      </c>
      <c r="X64" s="4"/>
      <c r="Y64" s="4"/>
      <c r="Z64" s="4"/>
      <c r="AA64" s="4"/>
      <c r="AB64" s="1"/>
      <c r="AC64" s="1"/>
    </row>
    <row r="65" spans="2:23" ht="12.75">
      <c r="B65" s="1" t="s">
        <v>67</v>
      </c>
      <c r="C65" s="1"/>
      <c r="D65" s="1"/>
      <c r="E65" s="1"/>
      <c r="F65" s="5">
        <f t="shared" si="15"/>
        <v>475</v>
      </c>
      <c r="G65" s="1">
        <v>475</v>
      </c>
      <c r="H65" s="1"/>
      <c r="I65" s="1"/>
      <c r="J65" s="5">
        <f t="shared" si="16"/>
        <v>475</v>
      </c>
      <c r="K65" s="5">
        <f t="shared" si="17"/>
        <v>0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2">
        <f t="shared" si="19"/>
        <v>0</v>
      </c>
      <c r="W65" s="12">
        <f t="shared" si="20"/>
        <v>0</v>
      </c>
    </row>
  </sheetData>
  <mergeCells count="37">
    <mergeCell ref="F46:F47"/>
    <mergeCell ref="Q25:Q26"/>
    <mergeCell ref="L25:L26"/>
    <mergeCell ref="M25:M26"/>
    <mergeCell ref="O25:P25"/>
    <mergeCell ref="K25:K26"/>
    <mergeCell ref="N25:N26"/>
    <mergeCell ref="C46:C47"/>
    <mergeCell ref="Q46:Q47"/>
    <mergeCell ref="L46:L47"/>
    <mergeCell ref="M46:M47"/>
    <mergeCell ref="N46:N47"/>
    <mergeCell ref="O46:O47"/>
    <mergeCell ref="J46:J47"/>
    <mergeCell ref="P46:P47"/>
    <mergeCell ref="G46:I46"/>
    <mergeCell ref="D46:E46"/>
    <mergeCell ref="B3:B4"/>
    <mergeCell ref="D3:F3"/>
    <mergeCell ref="J25:J26"/>
    <mergeCell ref="D25:E25"/>
    <mergeCell ref="F25:H25"/>
    <mergeCell ref="I25:I26"/>
    <mergeCell ref="B46:B47"/>
    <mergeCell ref="B25:B26"/>
    <mergeCell ref="K46:K47"/>
    <mergeCell ref="O3:O4"/>
    <mergeCell ref="C25:C26"/>
    <mergeCell ref="L3:N3"/>
    <mergeCell ref="G3:G4"/>
    <mergeCell ref="H3:J3"/>
    <mergeCell ref="K3:K4"/>
    <mergeCell ref="C3:C4"/>
    <mergeCell ref="R46:R47"/>
    <mergeCell ref="S46:T46"/>
    <mergeCell ref="U46:U47"/>
    <mergeCell ref="X46:AC46"/>
  </mergeCells>
  <printOptions/>
  <pageMargins left="0.53" right="0.17" top="0.3" bottom="0.2" header="0.5" footer="0.28"/>
  <pageSetup horizontalDpi="600" verticalDpi="600" orientation="landscape" paperSize="9" scale="69" r:id="rId1"/>
  <rowBreaks count="2" manualBreakCount="2">
    <brk id="24" min="1" max="20" man="1"/>
    <brk id="45" min="1" max="20" man="1"/>
  </rowBreaks>
  <colBreaks count="3" manualBreakCount="3">
    <brk id="21" max="66" man="1"/>
    <brk id="23" max="66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agro1</dc:creator>
  <cp:keywords/>
  <dc:description/>
  <cp:lastModifiedBy>User</cp:lastModifiedBy>
  <cp:lastPrinted>2012-03-07T05:21:00Z</cp:lastPrinted>
  <dcterms:created xsi:type="dcterms:W3CDTF">2010-03-09T07:46:35Z</dcterms:created>
  <dcterms:modified xsi:type="dcterms:W3CDTF">2012-04-10T12:22:23Z</dcterms:modified>
  <cp:category/>
  <cp:version/>
  <cp:contentType/>
  <cp:contentStatus/>
</cp:coreProperties>
</file>